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7" name="ID_FEF4F55508414906A97E7DB180BD18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77440" y="1882775"/>
          <a:ext cx="6038850" cy="5962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" name="ID_2EF8A15125EC476B8894530D798404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068560" y="409575"/>
          <a:ext cx="4848225" cy="5343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0" name="ID_336ABC2BC14048EDB10E6904D5D974C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54960" y="1883410"/>
          <a:ext cx="6962775" cy="6410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90D112E8743F4DF6852104EAC4B235D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876540" y="16157575"/>
          <a:ext cx="949325" cy="9150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" name="ID_1BDC3C359B60437C8940BD17750CDC3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040360" y="1295400"/>
          <a:ext cx="5829300" cy="6076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" name="ID_8759D797271340F9AB11AFF09359B9EF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617960" y="1362075"/>
          <a:ext cx="6000750" cy="5610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9" name="ID_E04BDEBA17914DB4B67CD4D0814B16A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602460" y="15448915"/>
          <a:ext cx="4448175" cy="4648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56442E15B4C442A2B39D2EC45609BC32" descr="微信图片_20241110113324"/>
        <xdr:cNvPicPr/>
      </xdr:nvPicPr>
      <xdr:blipFill>
        <a:blip r:embed="rId8"/>
        <a:stretch>
          <a:fillRect/>
        </a:stretch>
      </xdr:blipFill>
      <xdr:spPr>
        <a:xfrm>
          <a:off x="0" y="0"/>
          <a:ext cx="5857875" cy="6515100"/>
        </a:xfrm>
        <a:prstGeom prst="rect">
          <a:avLst/>
        </a:prstGeom>
      </xdr:spPr>
    </xdr:pic>
  </etc:cellImage>
  <etc:cellImage>
    <xdr:pic>
      <xdr:nvPicPr>
        <xdr:cNvPr id="24" name="ID_D39891E1CF20424EBBE47AE4BAD694F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877175" y="3889375"/>
          <a:ext cx="906145" cy="962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" name="ID_6B99E9A1831446DCBCDC174A2D55A55D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877175" y="4765675"/>
          <a:ext cx="1010285" cy="1080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" name="ID_46E6560EE91D425F925A6C2D06CB236F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2087860" y="3919220"/>
          <a:ext cx="6524625" cy="6715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2B0F07129AD34D61B2E98413ED0D35C8" descr="AD24W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886700" y="6527800"/>
          <a:ext cx="1067435" cy="928370"/>
        </a:xfrm>
        <a:prstGeom prst="rect">
          <a:avLst/>
        </a:prstGeom>
      </xdr:spPr>
    </xdr:pic>
  </etc:cellImage>
  <etc:cellImage>
    <xdr:pic>
      <xdr:nvPicPr>
        <xdr:cNvPr id="4" name="ID_1811B5BD0C6143DF96D9FADDD826AAAE" descr="AD24W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715375" y="7404100"/>
          <a:ext cx="829310" cy="906145"/>
        </a:xfrm>
        <a:prstGeom prst="rect">
          <a:avLst/>
        </a:prstGeom>
      </xdr:spPr>
    </xdr:pic>
  </etc:cellImage>
  <etc:cellImage>
    <xdr:pic>
      <xdr:nvPicPr>
        <xdr:cNvPr id="51" name="ID_E201721D87804F13AFD9B0A4A9B5D53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877175" y="8270875"/>
          <a:ext cx="7029450" cy="7400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3" name="ID_9224B45D20C54294BDA69C3659A2E22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4602460" y="18740755"/>
          <a:ext cx="7315200" cy="6867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" name="ID_0AB8DCF9F24E4020BCCBA5BD105B97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3726160" y="4747260"/>
          <a:ext cx="6972300" cy="6343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58611683A1A842559084AC06A1A24B9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877175" y="11776075"/>
          <a:ext cx="1115060" cy="11734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8" name="ID_2948727EE0F249C989EF632D110C109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4164310" y="17080230"/>
          <a:ext cx="7705725" cy="7315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" name="ID_43CE1F9EF3224805BDE27A92DB4E66E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181850" y="6412230"/>
          <a:ext cx="5372100" cy="5476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4" name="ID_61318B79C8F74268A62E66E726950E7C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3649960" y="27579955"/>
          <a:ext cx="5314950" cy="5391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" name="ID_64DC18824E9B447886BCEAA93C17EA1A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181850" y="8317230"/>
          <a:ext cx="4905375" cy="4324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9" name="ID_8006A3ADF4574791BF94E452E6166990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353425" y="9140825"/>
          <a:ext cx="1287145" cy="12750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" name="ID_409BA041EC4042B8A9FFBD1E4050883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181850" y="9156700"/>
          <a:ext cx="4905375" cy="4324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1" name="ID_B1044360A8D74FDD9CF829A4C1E079B7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5852775" y="1295400"/>
          <a:ext cx="4648200" cy="4657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" name="ID_41B86BAC265644008AD137F0273C73E0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6538575" y="1123950"/>
          <a:ext cx="5715000" cy="5981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2A4725724E8A4F98BAF7BCAA24F6A1F4" descr="微信图片_2024111011342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3499485" y="6715760"/>
          <a:ext cx="1388745" cy="1628775"/>
        </a:xfrm>
        <a:prstGeom prst="rect">
          <a:avLst/>
        </a:prstGeom>
      </xdr:spPr>
    </xdr:pic>
  </etc:cellImage>
  <etc:cellImage>
    <xdr:pic>
      <xdr:nvPicPr>
        <xdr:cNvPr id="9" name="ID_4175EFA8AB634B2891A2DFFA75218ECD" descr="微信图片_20241110113531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3498215" y="7941945"/>
          <a:ext cx="1392555" cy="1600835"/>
        </a:xfrm>
        <a:prstGeom prst="rect">
          <a:avLst/>
        </a:prstGeom>
      </xdr:spPr>
    </xdr:pic>
  </etc:cellImage>
  <etc:cellImage>
    <xdr:pic>
      <xdr:nvPicPr>
        <xdr:cNvPr id="44" name="ID_A6E59AA350944B9A89775FE17339F541" descr="微信图片_20241110114749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3497580" y="14500860"/>
          <a:ext cx="1395095" cy="1468120"/>
        </a:xfrm>
        <a:prstGeom prst="rect">
          <a:avLst/>
        </a:prstGeom>
      </xdr:spPr>
    </xdr:pic>
  </etc:cellImage>
  <etc:cellImage>
    <xdr:pic>
      <xdr:nvPicPr>
        <xdr:cNvPr id="10" name="ID_D12C34887E2B4CA7B70A06D83E8C7607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695450" y="23603585"/>
          <a:ext cx="5324475" cy="5429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" name="ID_9E93F78F80EA452CA5E8CDD2D48732D2" descr="微信图片_20241110172936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3498215" y="9146540"/>
          <a:ext cx="1392555" cy="1562100"/>
        </a:xfrm>
        <a:prstGeom prst="rect">
          <a:avLst/>
        </a:prstGeom>
      </xdr:spPr>
    </xdr:pic>
  </etc:cellImage>
  <etc:cellImage>
    <xdr:pic>
      <xdr:nvPicPr>
        <xdr:cNvPr id="48" name="ID_256DF03FE7744DFB940FE3AA313DA9ED" descr="微信图片_20241110103707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3500755" y="10322560"/>
          <a:ext cx="1386205" cy="1527175"/>
        </a:xfrm>
        <a:prstGeom prst="rect">
          <a:avLst/>
        </a:prstGeom>
      </xdr:spPr>
    </xdr:pic>
  </etc:cellImage>
  <etc:cellImage>
    <xdr:pic>
      <xdr:nvPicPr>
        <xdr:cNvPr id="47" name="ID_DA4A531AE88C4664986D5F5DDC56B31E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3497580" y="11474450"/>
          <a:ext cx="1395095" cy="12598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B865ABADAA74411E82E84817CAEC636C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695450" y="7779385"/>
          <a:ext cx="3543300" cy="35909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2D65B806BE6F43F69B51B0988E57D4E7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695450" y="15796895"/>
          <a:ext cx="3286125" cy="3276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A611B95628C84D77A6E2B7EA210F5783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3500120" y="15607665"/>
          <a:ext cx="1387475" cy="14878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0E890C5E7FFC42E8A7FD87F9B4953BD7" descr="微信图片_20241110115431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3498215" y="16730345"/>
          <a:ext cx="1392555" cy="1353820"/>
        </a:xfrm>
        <a:prstGeom prst="rect">
          <a:avLst/>
        </a:prstGeom>
      </xdr:spPr>
    </xdr:pic>
  </etc:cellImage>
  <etc:cellImage>
    <xdr:pic>
      <xdr:nvPicPr>
        <xdr:cNvPr id="41" name="ID_7C56C9C214544CFD83B9E7AF309CD2F6" descr="微信图片_20241110131354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3498215" y="17753330"/>
          <a:ext cx="1392555" cy="1418590"/>
        </a:xfrm>
        <a:prstGeom prst="rect">
          <a:avLst/>
        </a:prstGeom>
      </xdr:spPr>
    </xdr:pic>
  </etc:cellImage>
  <etc:cellImage>
    <xdr:pic>
      <xdr:nvPicPr>
        <xdr:cNvPr id="40" name="ID_736110BA75144F6C934F654F1425FC29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3498850" y="18823940"/>
          <a:ext cx="1391285" cy="1431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79618F4E35D74BC6971239CC69E67CB0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3500755" y="19904710"/>
          <a:ext cx="1385570" cy="13709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34F88E36AA1141588C05CE0672CD986B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3497580" y="24002365"/>
          <a:ext cx="1393825" cy="1390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07F8A6FA7AD7448EA0B68572DF5BCF69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3499485" y="25052655"/>
          <a:ext cx="1390015" cy="1524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60D252A81F6A432C91B3C6172BAB4268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695450" y="40631110"/>
          <a:ext cx="3048000" cy="3248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022F8D9F358048A98F390A1CF8B4C01F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695450" y="41583610"/>
          <a:ext cx="3267075" cy="3505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B904EBD2C8F841B4A3BDFE4929AD777A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695450" y="42536110"/>
          <a:ext cx="4733925" cy="4772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24269E3576A64EA0AD8B98F43F49EE7E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695450" y="43488610"/>
          <a:ext cx="3190875" cy="3286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44D88AB1B54F4A448CDD4CD030D91717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3496310" y="26202005"/>
          <a:ext cx="1397635" cy="14535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CBA1481E00EF4C21806746FA1FC851A1" descr="微信图片_20241110120011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3500120" y="27297380"/>
          <a:ext cx="1387475" cy="1383665"/>
        </a:xfrm>
        <a:prstGeom prst="rect">
          <a:avLst/>
        </a:prstGeom>
      </xdr:spPr>
    </xdr:pic>
  </etc:cellImage>
  <etc:cellImage>
    <xdr:pic>
      <xdr:nvPicPr>
        <xdr:cNvPr id="36" name="ID_4665729E8892465E88DA06088360BF4C" descr="微信图片_20241110130654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3497580" y="20941665"/>
          <a:ext cx="1393825" cy="1468755"/>
        </a:xfrm>
        <a:prstGeom prst="rect">
          <a:avLst/>
        </a:prstGeom>
      </xdr:spPr>
    </xdr:pic>
  </etc:cellImage>
  <etc:cellImage>
    <xdr:pic>
      <xdr:nvPicPr>
        <xdr:cNvPr id="18" name="ID_F630D3EC1AE64715A0C62E62B6416BEC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695450" y="47416720"/>
          <a:ext cx="3152775" cy="3267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D1DEB04A3CBB4AB3A53D80FC8A968A32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695450" y="48319690"/>
          <a:ext cx="3838575" cy="3943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0A1FB61AD1BA4F2CBE267179770B58FD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695450" y="51177190"/>
          <a:ext cx="5476875" cy="4924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3F7211C823E143DC86B470BAE33950F2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952625" y="49319815"/>
          <a:ext cx="6448425" cy="6172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6B51C6DF08F944FCB4D7B8E58D3F660B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990725" y="52951380"/>
          <a:ext cx="5715000" cy="5419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74E68C5278E842A5BAEFF9CB1BFD67FB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2324100" y="52903755"/>
          <a:ext cx="3790950" cy="3714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34A2FED61DC84EC6922DCFF395274264" descr="4a4b9042d2b0846d89a76290d9c1548b"/>
        <xdr:cNvPicPr/>
      </xdr:nvPicPr>
      <xdr:blipFill>
        <a:blip r:embed="rId54"/>
        <a:stretch>
          <a:fillRect/>
        </a:stretch>
      </xdr:blipFill>
      <xdr:spPr>
        <a:xfrm>
          <a:off x="0" y="0"/>
          <a:ext cx="3693795" cy="10058400"/>
        </a:xfrm>
        <a:prstGeom prst="rect">
          <a:avLst/>
        </a:prstGeom>
      </xdr:spPr>
    </xdr:pic>
  </etc:cellImage>
  <etc:cellImage>
    <xdr:pic>
      <xdr:nvPicPr>
        <xdr:cNvPr id="5" name="ID_B613B80C82AC409F8BC94137A5F8E168" descr="微信图片_20260126171335_137_4"/>
        <xdr:cNvPicPr/>
      </xdr:nvPicPr>
      <xdr:blipFill>
        <a:blip r:embed="rId55"/>
        <a:stretch>
          <a:fillRect/>
        </a:stretch>
      </xdr:blipFill>
      <xdr:spPr>
        <a:xfrm>
          <a:off x="0" y="0"/>
          <a:ext cx="4023360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<sst xmlns="http://schemas.openxmlformats.org/spreadsheetml/2006/main" count="151" uniqueCount="113">
  <si>
    <t>型号</t>
  </si>
  <si>
    <t>型面</t>
  </si>
  <si>
    <t>产品图片</t>
  </si>
  <si>
    <t>适配型号</t>
  </si>
  <si>
    <t>AD14-W1</t>
  </si>
  <si>
    <t>满焊</t>
  </si>
  <si>
    <t>19.5X14</t>
  </si>
  <si>
    <t>AD15-W1</t>
  </si>
  <si>
    <t>W6X15</t>
  </si>
  <si>
    <t>AD15.3-W1</t>
  </si>
  <si>
    <t>9.00X15.3</t>
  </si>
  <si>
    <t>AD15.5-W1</t>
  </si>
  <si>
    <t>13X15.5</t>
  </si>
  <si>
    <t>AD16-W1</t>
  </si>
  <si>
    <t>四段焊</t>
  </si>
  <si>
    <t>4.5EX16
5.5FX16</t>
  </si>
  <si>
    <t>AD16-W2</t>
  </si>
  <si>
    <t>AD16-M1</t>
  </si>
  <si>
    <t>五个角</t>
  </si>
  <si>
    <t>AD16-M2</t>
  </si>
  <si>
    <t>四个角</t>
  </si>
  <si>
    <t>AD17-W1</t>
  </si>
  <si>
    <t>L型</t>
  </si>
  <si>
    <t>16X17</t>
  </si>
  <si>
    <t>AD17-W2</t>
  </si>
  <si>
    <t>直板</t>
  </si>
  <si>
    <t>AD18-W1</t>
  </si>
  <si>
    <t>W9X18</t>
  </si>
  <si>
    <t>AD18-W2</t>
  </si>
  <si>
    <t>法兰式</t>
  </si>
  <si>
    <t>AD18-W3</t>
  </si>
  <si>
    <t>9X18
11X18
13X18</t>
  </si>
  <si>
    <t>AD18-W4</t>
  </si>
  <si>
    <t>AD20-M1</t>
  </si>
  <si>
    <t>W7X20
W8X20
W9X20
W10X20</t>
  </si>
  <si>
    <t>AD20-W1</t>
  </si>
  <si>
    <t>AD20-W2</t>
  </si>
  <si>
    <t>13X20</t>
  </si>
  <si>
    <t>AD22.5-W1</t>
  </si>
  <si>
    <t>22.5X16
22.5X18
22.5X20
22.5X22
22.5X24</t>
  </si>
  <si>
    <t>AD24-W1</t>
  </si>
  <si>
    <t>老型面</t>
  </si>
  <si>
    <t>DW14X24
DW16X24
DW18X24</t>
  </si>
  <si>
    <t>AD24-W2</t>
  </si>
  <si>
    <t>波浪形</t>
  </si>
  <si>
    <t>AD24-W3</t>
  </si>
  <si>
    <t>偏L型</t>
  </si>
  <si>
    <t>AD24-W4</t>
  </si>
  <si>
    <t>AD24-W5</t>
  </si>
  <si>
    <t>AD24-M1</t>
  </si>
  <si>
    <t>平板</t>
  </si>
  <si>
    <t>W7X24
W8X24
W10X24
W12X24
W14X24</t>
  </si>
  <si>
    <t>AD24-M2</t>
  </si>
  <si>
    <t>三层台</t>
  </si>
  <si>
    <t>AD24-W6</t>
  </si>
  <si>
    <t>内凹</t>
  </si>
  <si>
    <t>W10X24</t>
  </si>
  <si>
    <t>AD26-F1</t>
  </si>
  <si>
    <t>W13X26</t>
  </si>
  <si>
    <t>AF26-01</t>
  </si>
  <si>
    <t>法兰</t>
  </si>
  <si>
    <t>AD26-M1</t>
  </si>
  <si>
    <t>AD26-W1</t>
  </si>
  <si>
    <t>DW20X26</t>
  </si>
  <si>
    <t>AD28-M1</t>
  </si>
  <si>
    <t>W7X28
W8X28
W10X28
W11X28
W12X28
W13X28
W15X28</t>
  </si>
  <si>
    <t>AD28-M2</t>
  </si>
  <si>
    <t>大平板</t>
  </si>
  <si>
    <t>AD28-M3</t>
  </si>
  <si>
    <t>马蹄座</t>
  </si>
  <si>
    <t>AD30-F1</t>
  </si>
  <si>
    <t>DW16X30
DW18X30</t>
  </si>
  <si>
    <t>AF30-01</t>
  </si>
  <si>
    <t>AD30-M1</t>
  </si>
  <si>
    <t>三层台-浅</t>
  </si>
  <si>
    <t>W12X30
W15X30</t>
  </si>
  <si>
    <t>AD30-M2</t>
  </si>
  <si>
    <t>三层台-深</t>
  </si>
  <si>
    <t>AD32-M1</t>
  </si>
  <si>
    <t>W8X32
W10X32</t>
  </si>
  <si>
    <t>AD32-M2</t>
  </si>
  <si>
    <t>AD32-M3</t>
  </si>
  <si>
    <t>AD34-M1</t>
  </si>
  <si>
    <t>W15X34</t>
  </si>
  <si>
    <t>AD34-M2</t>
  </si>
  <si>
    <t>AD34-F1</t>
  </si>
  <si>
    <t>DW15X34</t>
  </si>
  <si>
    <t>AF34-01</t>
  </si>
  <si>
    <t>AD36-M1</t>
  </si>
  <si>
    <t>W8X36
W10X36
W12X36</t>
  </si>
  <si>
    <t>AD38-M1</t>
  </si>
  <si>
    <t>W8X38
W10X38
W12X38
W15X38</t>
  </si>
  <si>
    <t>AD38-M2</t>
  </si>
  <si>
    <t>AD38-M3</t>
  </si>
  <si>
    <t>中耕三层台</t>
  </si>
  <si>
    <t>AD38-F1</t>
  </si>
  <si>
    <t>DW15X38</t>
  </si>
  <si>
    <t>AF38-01</t>
  </si>
  <si>
    <t>AD42-F1</t>
  </si>
  <si>
    <t>外协骏达</t>
  </si>
  <si>
    <t>DW16X24</t>
  </si>
  <si>
    <t>AD42-F3</t>
  </si>
  <si>
    <t>三层</t>
  </si>
  <si>
    <t>DW23X42/DW20X42</t>
  </si>
  <si>
    <t>AD42-F4</t>
  </si>
  <si>
    <t>AF42-01</t>
  </si>
  <si>
    <t>AD44-M1</t>
  </si>
  <si>
    <t>W8X44</t>
  </si>
  <si>
    <t>AD48-M1</t>
  </si>
  <si>
    <t>螺栓式</t>
  </si>
  <si>
    <t>W8X48
W10X48
W12X48</t>
  </si>
  <si>
    <t>AD48-F1</t>
  </si>
  <si>
    <t>AF48-01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</si>
</sst>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theme="4"/>
      </left>
      <right style="thin">
        <color theme="4" tint="0.399975585192419"/>
      </right>
      <top style="thin">
        <color theme="4"/>
      </top>
      <bottom style="medium">
        <color theme="4"/>
      </bottom>
      <diagonal/>
    </border>
    <border>
      <left style="thin">
        <color theme="4" tint="0.399975585192419"/>
      </left>
      <right style="thin">
        <color theme="4" tint="0.399975585192419"/>
      </right>
      <top style="thin">
        <color theme="4"/>
      </top>
      <bottom style="medium">
        <color theme="4"/>
      </bottom>
      <diagonal/>
    </border>
    <border>
      <left style="thin">
        <color theme="4" tint="0.399975585192419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 tint="0.399975585192419"/>
      </right>
      <top style="medium">
        <color theme="4"/>
      </top>
      <bottom style="thin">
        <color theme="4" tint="0.399975585192419"/>
      </bottom>
      <diagonal/>
    </border>
    <border>
      <left style="thin">
        <color theme="4" tint="0.399975585192419"/>
      </left>
      <right style="thin">
        <color theme="4" tint="0.399975585192419"/>
      </right>
      <top style="medium">
        <color theme="4"/>
      </top>
      <bottom style="thin">
        <color theme="4" tint="0.399975585192419"/>
      </bottom>
      <diagonal/>
    </border>
    <border>
      <left style="thin">
        <color theme="4" tint="0.399975585192419"/>
      </left>
      <right style="thin">
        <color theme="4"/>
      </right>
      <top style="medium">
        <color theme="4"/>
      </top>
      <bottom style="thin">
        <color theme="4" tint="0.399975585192419"/>
      </bottom>
      <diagonal/>
    </border>
    <border>
      <left style="thin">
        <color theme="4"/>
      </left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theme="4" tint="0.399975585192419"/>
      </left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theme="4" tint="0.399975585192419"/>
      </left>
      <right style="thin">
        <color theme="4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theme="4"/>
      </left>
      <right style="thin">
        <color theme="4" tint="0.399975585192419"/>
      </right>
      <top style="thin">
        <color theme="4" tint="0.399975585192419"/>
      </top>
      <bottom style="thin">
        <color theme="4"/>
      </bottom>
      <diagonal/>
    </border>
    <border>
      <left style="thin">
        <color theme="4" tint="0.399975585192419"/>
      </left>
      <right style="thin">
        <color theme="4" tint="0.399975585192419"/>
      </right>
      <top style="thin">
        <color theme="4" tint="0.399975585192419"/>
      </top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5" applyNumberFormat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5" borderId="15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0" borderId="8" xfId="49" applyNumberFormat="1" applyFont="1" applyFill="1" applyBorder="1" applyAlignment="1">
      <alignment horizontal="center" vertical="center"/>
    </xf>
    <xf numFmtId="0" fontId="2" fillId="0" borderId="8" xfId="49" applyFont="1" applyFill="1" applyBorder="1" applyAlignment="1">
      <alignment horizontal="center" vertical="center"/>
    </xf>
    <xf numFmtId="0" fontId="2" fillId="2" borderId="8" xfId="49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2" borderId="8" xfId="49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5" Type="http://schemas.openxmlformats.org/officeDocument/2006/relationships/image" Target="media/image55.jpeg"/><Relationship Id="rId54" Type="http://schemas.openxmlformats.org/officeDocument/2006/relationships/image" Target="media/image54.jpeg"/><Relationship Id="rId53" Type="http://schemas.openxmlformats.org/officeDocument/2006/relationships/image" Target="media/image53.png"/><Relationship Id="rId52" Type="http://schemas.openxmlformats.org/officeDocument/2006/relationships/image" Target="media/image52.png"/><Relationship Id="rId51" Type="http://schemas.openxmlformats.org/officeDocument/2006/relationships/image" Target="media/image51.png"/><Relationship Id="rId50" Type="http://schemas.openxmlformats.org/officeDocument/2006/relationships/image" Target="media/image50.png"/><Relationship Id="rId5" Type="http://schemas.openxmlformats.org/officeDocument/2006/relationships/image" Target="media/image5.png"/><Relationship Id="rId49" Type="http://schemas.openxmlformats.org/officeDocument/2006/relationships/image" Target="media/image49.png"/><Relationship Id="rId48" Type="http://schemas.openxmlformats.org/officeDocument/2006/relationships/image" Target="media/image48.png"/><Relationship Id="rId47" Type="http://schemas.openxmlformats.org/officeDocument/2006/relationships/image" Target="media/image47.png"/><Relationship Id="rId46" Type="http://schemas.openxmlformats.org/officeDocument/2006/relationships/image" Target="media/image46.png"/><Relationship Id="rId45" Type="http://schemas.openxmlformats.org/officeDocument/2006/relationships/image" Target="media/image45.png"/><Relationship Id="rId44" Type="http://schemas.openxmlformats.org/officeDocument/2006/relationships/image" Target="media/image44.png"/><Relationship Id="rId43" Type="http://schemas.openxmlformats.org/officeDocument/2006/relationships/image" Target="media/image43.png"/><Relationship Id="rId42" Type="http://schemas.openxmlformats.org/officeDocument/2006/relationships/image" Target="media/image42.png"/><Relationship Id="rId41" Type="http://schemas.openxmlformats.org/officeDocument/2006/relationships/image" Target="media/image41.png"/><Relationship Id="rId40" Type="http://schemas.openxmlformats.org/officeDocument/2006/relationships/image" Target="media/image40.png"/><Relationship Id="rId4" Type="http://schemas.openxmlformats.org/officeDocument/2006/relationships/image" Target="media/image4.png"/><Relationship Id="rId39" Type="http://schemas.openxmlformats.org/officeDocument/2006/relationships/image" Target="media/image39.png"/><Relationship Id="rId38" Type="http://schemas.openxmlformats.org/officeDocument/2006/relationships/image" Target="media/image38.png"/><Relationship Id="rId37" Type="http://schemas.openxmlformats.org/officeDocument/2006/relationships/image" Target="media/image37.png"/><Relationship Id="rId36" Type="http://schemas.openxmlformats.org/officeDocument/2006/relationships/image" Target="media/image36.png"/><Relationship Id="rId35" Type="http://schemas.openxmlformats.org/officeDocument/2006/relationships/image" Target="media/image35.png"/><Relationship Id="rId34" Type="http://schemas.openxmlformats.org/officeDocument/2006/relationships/image" Target="media/image34.png"/><Relationship Id="rId33" Type="http://schemas.openxmlformats.org/officeDocument/2006/relationships/image" Target="media/image33.png"/><Relationship Id="rId32" Type="http://schemas.openxmlformats.org/officeDocument/2006/relationships/image" Target="media/image32.png"/><Relationship Id="rId31" Type="http://schemas.openxmlformats.org/officeDocument/2006/relationships/image" Target="media/image31.png"/><Relationship Id="rId30" Type="http://schemas.openxmlformats.org/officeDocument/2006/relationships/image" Target="media/image30.png"/><Relationship Id="rId3" Type="http://schemas.openxmlformats.org/officeDocument/2006/relationships/image" Target="media/image3.png"/><Relationship Id="rId29" Type="http://schemas.openxmlformats.org/officeDocument/2006/relationships/image" Target="media/image29.png"/><Relationship Id="rId28" Type="http://schemas.openxmlformats.org/officeDocument/2006/relationships/image" Target="media/image28.png"/><Relationship Id="rId27" Type="http://schemas.openxmlformats.org/officeDocument/2006/relationships/image" Target="media/image27.png"/><Relationship Id="rId26" Type="http://schemas.openxmlformats.org/officeDocument/2006/relationships/image" Target="media/image26.png"/><Relationship Id="rId25" Type="http://schemas.openxmlformats.org/officeDocument/2006/relationships/image" Target="media/image25.png"/><Relationship Id="rId24" Type="http://schemas.openxmlformats.org/officeDocument/2006/relationships/image" Target="media/image24.png"/><Relationship Id="rId23" Type="http://schemas.openxmlformats.org/officeDocument/2006/relationships/image" Target="media/image23.png"/><Relationship Id="rId22" Type="http://schemas.openxmlformats.org/officeDocument/2006/relationships/image" Target="media/image22.png"/><Relationship Id="rId21" Type="http://schemas.openxmlformats.org/officeDocument/2006/relationships/image" Target="media/image21.pn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tabSelected="1" workbookViewId="0">
      <selection activeCell="E59" sqref="E59"/>
    </sheetView>
  </sheetViews>
  <sheetFormatPr defaultColWidth="9" defaultRowHeight="13.5" outlineLevelCol="4"/>
  <cols>
    <col min="1" max="1" width="15.75" style="1" customWidth="1"/>
    <col min="2" max="2" width="8.375" style="2" customWidth="1"/>
    <col min="3" max="3" width="18.225" style="1" customWidth="1"/>
    <col min="4" max="4" width="25.75" style="1" customWidth="1"/>
    <col min="5" max="16384" width="9" style="1"/>
  </cols>
  <sheetData>
    <row r="1" ht="23.25" spans="1:4">
      <c r="A1" s="3" t="s">
        <v>0</v>
      </c>
      <c r="B1" s="4" t="s">
        <v>1</v>
      </c>
      <c r="C1" s="5" t="s">
        <v>2</v>
      </c>
      <c r="D1" s="6" t="s">
        <v>3</v>
      </c>
    </row>
    <row r="2" ht="107.95" spans="1:4">
      <c r="A2" s="7" t="s">
        <v>4</v>
      </c>
      <c r="B2" s="8" t="s">
        <v>5</v>
      </c>
      <c r="C2" s="9" t="str">
        <f>_xlfn.DISPIMG("ID_FEF4F55508414906A97E7DB180BD1809",1)</f>
        <v>=DISPIMG("ID_FEF4F55508414906A97E7DB180BD1809",1)</v>
      </c>
      <c r="D2" s="10" t="s">
        <v>6</v>
      </c>
    </row>
    <row r="3" ht="100.85" spans="1:4">
      <c r="A3" s="11" t="s">
        <v>7</v>
      </c>
      <c r="B3" s="12" t="s">
        <v>5</v>
      </c>
      <c r="C3" s="13" t="str">
        <f>_xlfn.DISPIMG("ID_336ABC2BC14048EDB10E6904D5D974CE",1)</f>
        <v>=DISPIMG("ID_336ABC2BC14048EDB10E6904D5D974CE",1)</v>
      </c>
      <c r="D3" s="14" t="s">
        <v>8</v>
      </c>
    </row>
    <row r="4" ht="113.9" spans="1:4">
      <c r="A4" s="15" t="s">
        <v>9</v>
      </c>
      <c r="B4" s="16" t="s">
        <v>5</v>
      </c>
      <c r="C4" s="17" t="str">
        <f>_xlfn.DISPIMG("ID_1BDC3C359B60437C8940BD17750CDC36",1)</f>
        <v>=DISPIMG("ID_1BDC3C359B60437C8940BD17750CDC36",1)</v>
      </c>
      <c r="D4" s="18" t="s">
        <v>10</v>
      </c>
    </row>
    <row r="5" ht="113.9" spans="1:4">
      <c r="A5" s="11" t="s">
        <v>11</v>
      </c>
      <c r="B5" s="12" t="s">
        <v>5</v>
      </c>
      <c r="C5" s="13" t="str">
        <f>_xlfn.DISPIMG("ID_1BDC3C359B60437C8940BD17750CDC36",1)</f>
        <v>=DISPIMG("ID_1BDC3C359B60437C8940BD17750CDC36",1)</v>
      </c>
      <c r="D5" s="14" t="s">
        <v>12</v>
      </c>
    </row>
    <row r="6" s="1" customFormat="1" ht="120.25" spans="1:4">
      <c r="A6" s="15" t="s">
        <v>13</v>
      </c>
      <c r="B6" s="16" t="s">
        <v>14</v>
      </c>
      <c r="C6" s="17" t="str">
        <f>_xlfn.DISPIMG("ID_2EF8A15125EC476B8894530D79840438",1)</f>
        <v>=DISPIMG("ID_2EF8A15125EC476B8894530D79840438",1)</v>
      </c>
      <c r="D6" s="19" t="s">
        <v>15</v>
      </c>
    </row>
    <row r="7" s="1" customFormat="1" ht="102.35" spans="1:4">
      <c r="A7" s="11" t="s">
        <v>16</v>
      </c>
      <c r="B7" s="12" t="s">
        <v>14</v>
      </c>
      <c r="C7" s="13" t="str">
        <f>_xlfn.DISPIMG("ID_8759D797271340F9AB11AFF09359B9EF",1)</f>
        <v>=DISPIMG("ID_8759D797271340F9AB11AFF09359B9EF",1)</v>
      </c>
      <c r="D7" s="19"/>
    </row>
    <row r="8" ht="114.3" spans="1:4">
      <c r="A8" s="15" t="s">
        <v>17</v>
      </c>
      <c r="B8" s="16" t="s">
        <v>18</v>
      </c>
      <c r="C8" s="17" t="str">
        <f>_xlfn.DISPIMG("ID_41B86BAC265644008AD137F0273C73E0",1)</f>
        <v>=DISPIMG("ID_41B86BAC265644008AD137F0273C73E0",1)</v>
      </c>
      <c r="D8" s="19"/>
    </row>
    <row r="9" ht="109.55" spans="1:4">
      <c r="A9" s="11" t="s">
        <v>19</v>
      </c>
      <c r="B9" s="12" t="s">
        <v>20</v>
      </c>
      <c r="C9" s="13" t="str">
        <f>_xlfn.DISPIMG("ID_B1044360A8D74FDD9CF829A4C1E079B7",1)</f>
        <v>=DISPIMG("ID_B1044360A8D74FDD9CF829A4C1E079B7",1)</v>
      </c>
      <c r="D9" s="19"/>
    </row>
    <row r="10" ht="114.15" spans="1:4">
      <c r="A10" s="15" t="s">
        <v>21</v>
      </c>
      <c r="B10" s="16" t="s">
        <v>22</v>
      </c>
      <c r="C10" s="17" t="str">
        <f>_xlfn.DISPIMG("ID_E04BDEBA17914DB4B67CD4D0814B16A5",1)</f>
        <v>=DISPIMG("ID_E04BDEBA17914DB4B67CD4D0814B16A5",1)</v>
      </c>
      <c r="D10" s="18" t="s">
        <v>23</v>
      </c>
    </row>
    <row r="11" ht="110.75" spans="1:4">
      <c r="A11" s="11" t="s">
        <v>24</v>
      </c>
      <c r="B11" s="12" t="s">
        <v>25</v>
      </c>
      <c r="C11" s="13" t="str">
        <f>_xlfn.DISPIMG("ID_B865ABADAA74411E82E84817CAEC636C",1)</f>
        <v>=DISPIMG("ID_B865ABADAA74411E82E84817CAEC636C",1)</v>
      </c>
      <c r="D11" s="18"/>
    </row>
    <row r="12" ht="121.35" spans="1:4">
      <c r="A12" s="15" t="s">
        <v>26</v>
      </c>
      <c r="B12" s="16" t="s">
        <v>22</v>
      </c>
      <c r="C12" s="17" t="str">
        <f>_xlfn.DISPIMG("ID_56442E15B4C442A2B39D2EC45609BC32",1)</f>
        <v>=DISPIMG("ID_56442E15B4C442A2B39D2EC45609BC32",1)</v>
      </c>
      <c r="D12" s="18" t="s">
        <v>27</v>
      </c>
    </row>
    <row r="13" ht="115.95" spans="1:4">
      <c r="A13" s="11" t="s">
        <v>28</v>
      </c>
      <c r="B13" s="12" t="s">
        <v>29</v>
      </c>
      <c r="C13" s="20" t="str">
        <f>_xlfn.DISPIMG("ID_D39891E1CF20424EBBE47AE4BAD694FE",1)</f>
        <v>=DISPIMG("ID_D39891E1CF20424EBBE47AE4BAD694FE",1)</v>
      </c>
      <c r="D13" s="18"/>
    </row>
    <row r="14" ht="121.35" spans="1:4">
      <c r="A14" s="15" t="s">
        <v>30</v>
      </c>
      <c r="B14" s="16" t="s">
        <v>22</v>
      </c>
      <c r="C14" s="17" t="str">
        <f>_xlfn.DISPIMG("ID_56442E15B4C442A2B39D2EC45609BC32",1)</f>
        <v>=DISPIMG("ID_56442E15B4C442A2B39D2EC45609BC32",1)</v>
      </c>
      <c r="D14" s="19" t="s">
        <v>31</v>
      </c>
    </row>
    <row r="15" ht="115.95" spans="1:4">
      <c r="A15" s="11" t="s">
        <v>32</v>
      </c>
      <c r="B15" s="12" t="s">
        <v>29</v>
      </c>
      <c r="C15" s="20" t="str">
        <f>_xlfn.DISPIMG("ID_D39891E1CF20424EBBE47AE4BAD694FE",1)</f>
        <v>=DISPIMG("ID_D39891E1CF20424EBBE47AE4BAD694FE",1)</v>
      </c>
      <c r="D15" s="19"/>
    </row>
    <row r="16" ht="114.3" spans="1:4">
      <c r="A16" s="15" t="s">
        <v>33</v>
      </c>
      <c r="B16" s="16" t="s">
        <v>18</v>
      </c>
      <c r="C16" s="17" t="str">
        <f>_xlfn.DISPIMG("ID_41B86BAC265644008AD137F0273C73E0",1)</f>
        <v>=DISPIMG("ID_41B86BAC265644008AD137F0273C73E0",1)</v>
      </c>
      <c r="D16" s="19" t="s">
        <v>34</v>
      </c>
    </row>
    <row r="17" ht="116.75" spans="1:4">
      <c r="A17" s="11" t="s">
        <v>35</v>
      </c>
      <c r="B17" s="12" t="s">
        <v>14</v>
      </c>
      <c r="C17" s="21" t="str">
        <f>_xlfn.DISPIMG("ID_6B99E9A1831446DCBCDC174A2D55A55D",1)</f>
        <v>=DISPIMG("ID_6B99E9A1831446DCBCDC174A2D55A55D",1)</v>
      </c>
      <c r="D17" s="19"/>
    </row>
    <row r="18" ht="109" spans="1:4">
      <c r="A18" s="15" t="s">
        <v>36</v>
      </c>
      <c r="B18" s="16" t="s">
        <v>22</v>
      </c>
      <c r="C18" s="22" t="str">
        <f>_xlfn.DISPIMG("ID_2D65B806BE6F43F69B51B0988E57D4E7",1)</f>
        <v>=DISPIMG("ID_2D65B806BE6F43F69B51B0988E57D4E7",1)</v>
      </c>
      <c r="D18" s="19" t="s">
        <v>37</v>
      </c>
    </row>
    <row r="19" ht="112.5" spans="1:4">
      <c r="A19" s="11" t="s">
        <v>38</v>
      </c>
      <c r="B19" s="12" t="s">
        <v>22</v>
      </c>
      <c r="C19" s="13" t="str">
        <f>_xlfn.DISPIMG("ID_46E6560EE91D425F925A6C2D06CB236F",1)</f>
        <v>=DISPIMG("ID_46E6560EE91D425F925A6C2D06CB236F",1)</v>
      </c>
      <c r="D19" s="23" t="s">
        <v>39</v>
      </c>
    </row>
    <row r="20" ht="95.35" spans="1:4">
      <c r="A20" s="15" t="s">
        <v>40</v>
      </c>
      <c r="B20" s="16" t="s">
        <v>41</v>
      </c>
      <c r="C20" s="24" t="str">
        <f>_xlfn.DISPIMG("ID_2B0F07129AD34D61B2E98413ED0D35C8",1)</f>
        <v>=DISPIMG("ID_2B0F07129AD34D61B2E98413ED0D35C8",1)</v>
      </c>
      <c r="D20" s="19" t="s">
        <v>42</v>
      </c>
    </row>
    <row r="21" ht="119.25" spans="1:4">
      <c r="A21" s="11" t="s">
        <v>43</v>
      </c>
      <c r="B21" s="12" t="s">
        <v>44</v>
      </c>
      <c r="C21" s="20" t="str">
        <f>_xlfn.DISPIMG("ID_1811B5BD0C6143DF96D9FADDD826AAAE",1)</f>
        <v>=DISPIMG("ID_1811B5BD0C6143DF96D9FADDD826AAAE",1)</v>
      </c>
      <c r="D21" s="19"/>
    </row>
    <row r="22" ht="115" spans="1:4">
      <c r="A22" s="15" t="s">
        <v>45</v>
      </c>
      <c r="B22" s="16" t="s">
        <v>46</v>
      </c>
      <c r="C22" s="24" t="str">
        <f>_xlfn.DISPIMG("ID_E201721D87804F13AFD9B0A4A9B5D533",1)</f>
        <v>=DISPIMG("ID_E201721D87804F13AFD9B0A4A9B5D533",1)</v>
      </c>
      <c r="D22" s="19"/>
    </row>
    <row r="23" ht="112.45" spans="1:4">
      <c r="A23" s="11" t="s">
        <v>47</v>
      </c>
      <c r="B23" s="12" t="s">
        <v>22</v>
      </c>
      <c r="C23" s="13" t="str">
        <f>_xlfn.DISPIMG("ID_46E6560EE91D425F925A6C2D06CB236F",1)</f>
        <v>=DISPIMG("ID_46E6560EE91D425F925A6C2D06CB236F",1)</v>
      </c>
      <c r="D23" s="19"/>
    </row>
    <row r="24" ht="102.75" spans="1:4">
      <c r="A24" s="15" t="s">
        <v>48</v>
      </c>
      <c r="B24" s="16" t="s">
        <v>29</v>
      </c>
      <c r="C24" s="17" t="str">
        <f>_xlfn.DISPIMG("ID_9224B45D20C54294BDA69C3659A2E226",1)</f>
        <v>=DISPIMG("ID_9224B45D20C54294BDA69C3659A2E226",1)</v>
      </c>
      <c r="D24" s="19"/>
    </row>
    <row r="25" ht="127.85" spans="1:4">
      <c r="A25" s="11" t="s">
        <v>49</v>
      </c>
      <c r="B25" s="12" t="s">
        <v>50</v>
      </c>
      <c r="C25" s="25" t="str">
        <f>_xlfn.DISPIMG("ID_2A4725724E8A4F98BAF7BCAA24F6A1F4",1)</f>
        <v>=DISPIMG("ID_2A4725724E8A4F98BAF7BCAA24F6A1F4",1)</v>
      </c>
      <c r="D25" s="23" t="s">
        <v>51</v>
      </c>
    </row>
    <row r="26" ht="125.35" spans="1:4">
      <c r="A26" s="15" t="s">
        <v>52</v>
      </c>
      <c r="B26" s="16" t="s">
        <v>53</v>
      </c>
      <c r="C26" s="26" t="str">
        <f>_xlfn.DISPIMG("ID_4175EFA8AB634B2891A2DFFA75218ECD",1)</f>
        <v>=DISPIMG("ID_4175EFA8AB634B2891A2DFFA75218ECD",1)</v>
      </c>
      <c r="D26" s="23"/>
    </row>
    <row r="27" ht="99.65" spans="1:4">
      <c r="A27" s="11" t="s">
        <v>54</v>
      </c>
      <c r="B27" s="12" t="s">
        <v>55</v>
      </c>
      <c r="C27" s="13" t="str">
        <f>_xlfn.DISPIMG("ID_0AB8DCF9F24E4020BCCBA5BD105B9716",1)</f>
        <v>=DISPIMG("ID_0AB8DCF9F24E4020BCCBA5BD105B9716",1)</v>
      </c>
      <c r="D27" s="23" t="s">
        <v>56</v>
      </c>
    </row>
    <row r="28" ht="114.95" spans="1:4">
      <c r="A28" s="15" t="s">
        <v>57</v>
      </c>
      <c r="B28" s="16" t="s">
        <v>29</v>
      </c>
      <c r="C28" s="24" t="str">
        <f>_xlfn.DISPIMG("ID_58611683A1A842559084AC06A1A24B93",1)</f>
        <v>=DISPIMG("ID_58611683A1A842559084AC06A1A24B93",1)</v>
      </c>
      <c r="D28" s="18" t="s">
        <v>58</v>
      </c>
    </row>
    <row r="29" ht="111.45" spans="1:4">
      <c r="A29" s="11" t="s">
        <v>59</v>
      </c>
      <c r="B29" s="12" t="s">
        <v>60</v>
      </c>
      <c r="C29" s="20" t="str">
        <f>_xlfn.DISPIMG("ID_D12C34887E2B4CA7B70A06D83E8C7607",1)</f>
        <v>=DISPIMG("ID_D12C34887E2B4CA7B70A06D83E8C7607",1)</v>
      </c>
      <c r="D29" s="18"/>
    </row>
    <row r="30" ht="114.95" spans="1:4">
      <c r="A30" s="15" t="s">
        <v>61</v>
      </c>
      <c r="B30" s="16" t="s">
        <v>50</v>
      </c>
      <c r="C30" s="17" t="str">
        <f>_xlfn.DISPIMG("ID_A6E59AA350944B9A89775FE17339F541",1)</f>
        <v>=DISPIMG("ID_A6E59AA350944B9A89775FE17339F541",1)</v>
      </c>
      <c r="D30" s="18"/>
    </row>
    <row r="31" ht="103.9" spans="1:4">
      <c r="A31" s="11" t="s">
        <v>62</v>
      </c>
      <c r="B31" s="12" t="s">
        <v>22</v>
      </c>
      <c r="C31" s="13" t="str">
        <f>_xlfn.DISPIMG("ID_2948727EE0F249C989EF632D110C1097",1)</f>
        <v>=DISPIMG("ID_2948727EE0F249C989EF632D110C1097",1)</v>
      </c>
      <c r="D31" s="23" t="s">
        <v>63</v>
      </c>
    </row>
    <row r="32" ht="122.35" spans="1:4">
      <c r="A32" s="15" t="s">
        <v>64</v>
      </c>
      <c r="B32" s="16" t="s">
        <v>53</v>
      </c>
      <c r="C32" s="26" t="str">
        <f>_xlfn.DISPIMG("ID_9E93F78F80EA452CA5E8CDD2D48732D2",1)</f>
        <v>=DISPIMG("ID_9E93F78F80EA452CA5E8CDD2D48732D2",1)</v>
      </c>
      <c r="D32" s="19" t="s">
        <v>65</v>
      </c>
    </row>
    <row r="33" ht="120.2" spans="1:4">
      <c r="A33" s="11" t="s">
        <v>66</v>
      </c>
      <c r="B33" s="12" t="s">
        <v>67</v>
      </c>
      <c r="C33" s="25" t="str">
        <f>_xlfn.DISPIMG("ID_256DF03FE7744DFB940FE3AA313DA9ED",1)</f>
        <v>=DISPIMG("ID_256DF03FE7744DFB940FE3AA313DA9ED",1)</v>
      </c>
      <c r="D33" s="19"/>
    </row>
    <row r="34" ht="98.95" spans="1:4">
      <c r="A34" s="15" t="s">
        <v>68</v>
      </c>
      <c r="B34" s="16" t="s">
        <v>69</v>
      </c>
      <c r="C34" s="26" t="str">
        <f>_xlfn.DISPIMG("ID_DA4A531AE88C4664986D5F5DDC56B31E",1)</f>
        <v>=DISPIMG("ID_DA4A531AE88C4664986D5F5DDC56B31E",1)</v>
      </c>
      <c r="D34" s="19"/>
    </row>
    <row r="35" ht="105.45" spans="1:4">
      <c r="A35" s="11" t="s">
        <v>70</v>
      </c>
      <c r="B35" s="12" t="s">
        <v>29</v>
      </c>
      <c r="C35" s="20" t="str">
        <f>_xlfn.DISPIMG("ID_90D112E8743F4DF6852104EAC4B235D9",1)</f>
        <v>=DISPIMG("ID_90D112E8743F4DF6852104EAC4B235D9",1)</v>
      </c>
      <c r="D35" s="23" t="s">
        <v>71</v>
      </c>
    </row>
    <row r="36" ht="111.4" spans="1:4">
      <c r="A36" s="15" t="s">
        <v>72</v>
      </c>
      <c r="B36" s="16" t="s">
        <v>60</v>
      </c>
      <c r="C36" s="17" t="str">
        <f>_xlfn.DISPIMG("ID_43CE1F9EF3224805BDE27A92DB4E66E1",1)</f>
        <v>=DISPIMG("ID_43CE1F9EF3224805BDE27A92DB4E66E1",1)</v>
      </c>
      <c r="D36" s="14"/>
    </row>
    <row r="37" ht="117.05" spans="1:4">
      <c r="A37" s="11" t="s">
        <v>73</v>
      </c>
      <c r="B37" s="12" t="s">
        <v>74</v>
      </c>
      <c r="C37" s="25" t="str">
        <f>_xlfn.DISPIMG("ID_A611B95628C84D77A6E2B7EA210F5783",1)</f>
        <v>=DISPIMG("ID_A611B95628C84D77A6E2B7EA210F5783",1)</v>
      </c>
      <c r="D37" s="23" t="s">
        <v>75</v>
      </c>
    </row>
    <row r="38" ht="106.35" spans="1:4">
      <c r="A38" s="15" t="s">
        <v>76</v>
      </c>
      <c r="B38" s="16" t="s">
        <v>77</v>
      </c>
      <c r="C38" s="26" t="str">
        <f>_xlfn.DISPIMG("ID_0E890C5E7FFC42E8A7FD87F9B4953BD7",1)</f>
        <v>=DISPIMG("ID_0E890C5E7FFC42E8A7FD87F9B4953BD7",1)</v>
      </c>
      <c r="D38" s="23"/>
    </row>
    <row r="39" ht="111.35" spans="1:4">
      <c r="A39" s="11" t="s">
        <v>78</v>
      </c>
      <c r="B39" s="12" t="s">
        <v>67</v>
      </c>
      <c r="C39" s="25" t="str">
        <f>_xlfn.DISPIMG("ID_7C56C9C214544CFD83B9E7AF309CD2F6",1)</f>
        <v>=DISPIMG("ID_7C56C9C214544CFD83B9E7AF309CD2F6",1)</v>
      </c>
      <c r="D39" s="23" t="s">
        <v>79</v>
      </c>
    </row>
    <row r="40" ht="112.4" spans="1:4">
      <c r="A40" s="15" t="s">
        <v>80</v>
      </c>
      <c r="B40" s="16" t="s">
        <v>55</v>
      </c>
      <c r="C40" s="26" t="str">
        <f>_xlfn.DISPIMG("ID_736110BA75144F6C934F654F1425FC29",1)</f>
        <v>=DISPIMG("ID_736110BA75144F6C934F654F1425FC29",1)</v>
      </c>
      <c r="D40" s="23"/>
    </row>
    <row r="41" ht="108.2" spans="1:4">
      <c r="A41" s="11" t="s">
        <v>81</v>
      </c>
      <c r="B41" s="12" t="s">
        <v>53</v>
      </c>
      <c r="C41" s="25" t="str">
        <f>_xlfn.DISPIMG("ID_79618F4E35D74BC6971239CC69E67CB0",1)</f>
        <v>=DISPIMG("ID_79618F4E35D74BC6971239CC69E67CB0",1)</v>
      </c>
      <c r="D41" s="23"/>
    </row>
    <row r="42" ht="109.1" spans="1:4">
      <c r="A42" s="15" t="s">
        <v>82</v>
      </c>
      <c r="B42" s="16" t="s">
        <v>67</v>
      </c>
      <c r="C42" s="26" t="str">
        <f>_xlfn.DISPIMG("ID_34F88E36AA1141588C05CE0672CD986B",1)</f>
        <v>=DISPIMG("ID_34F88E36AA1141588C05CE0672CD986B",1)</v>
      </c>
      <c r="D42" s="19" t="s">
        <v>83</v>
      </c>
    </row>
    <row r="43" ht="119.7" spans="1:4">
      <c r="A43" s="11" t="s">
        <v>84</v>
      </c>
      <c r="B43" s="12" t="s">
        <v>53</v>
      </c>
      <c r="C43" s="25" t="str">
        <f>_xlfn.DISPIMG("ID_07F8A6FA7AD7448EA0B68572DF5BCF69",1)</f>
        <v>=DISPIMG("ID_07F8A6FA7AD7448EA0B68572DF5BCF69",1)</v>
      </c>
      <c r="D43" s="19"/>
    </row>
    <row r="44" ht="116.35" spans="1:4">
      <c r="A44" s="15" t="s">
        <v>85</v>
      </c>
      <c r="B44" s="16" t="s">
        <v>29</v>
      </c>
      <c r="C44" s="26" t="str">
        <f>_xlfn.DISPIMG("ID_60D252A81F6A432C91B3C6172BAB4268",1)</f>
        <v>=DISPIMG("ID_60D252A81F6A432C91B3C6172BAB4268",1)</v>
      </c>
      <c r="D44" s="19" t="s">
        <v>86</v>
      </c>
    </row>
    <row r="45" ht="117.15" spans="1:4">
      <c r="A45" s="11" t="s">
        <v>87</v>
      </c>
      <c r="B45" s="12" t="s">
        <v>60</v>
      </c>
      <c r="C45" s="25" t="str">
        <f>_xlfn.DISPIMG("ID_022F8D9F358048A98F390A1CF8B4C01F",1)</f>
        <v>=DISPIMG("ID_022F8D9F358048A98F390A1CF8B4C01F",1)</v>
      </c>
      <c r="D45" s="19"/>
    </row>
    <row r="46" ht="110.2" spans="1:4">
      <c r="A46" s="15" t="s">
        <v>88</v>
      </c>
      <c r="B46" s="16" t="s">
        <v>53</v>
      </c>
      <c r="C46" s="26" t="str">
        <f>_xlfn.DISPIMG("ID_B904EBD2C8F841B4A3BDFE4929AD777A",1)</f>
        <v>=DISPIMG("ID_B904EBD2C8F841B4A3BDFE4929AD777A",1)</v>
      </c>
      <c r="D46" s="19" t="s">
        <v>89</v>
      </c>
    </row>
    <row r="47" ht="112.5" spans="1:4">
      <c r="A47" s="11" t="s">
        <v>88</v>
      </c>
      <c r="B47" s="12" t="s">
        <v>50</v>
      </c>
      <c r="C47" s="25" t="str">
        <f>_xlfn.DISPIMG("ID_24269E3576A64EA0AD8B98F43F49EE7E",1)</f>
        <v>=DISPIMG("ID_24269E3576A64EA0AD8B98F43F49EE7E",1)</v>
      </c>
      <c r="D47" s="19"/>
    </row>
    <row r="48" ht="113.6" spans="1:4">
      <c r="A48" s="15" t="s">
        <v>90</v>
      </c>
      <c r="B48" s="16" t="s">
        <v>67</v>
      </c>
      <c r="C48" s="26" t="str">
        <f>_xlfn.DISPIMG("ID_44D88AB1B54F4A448CDD4CD030D91717",1)</f>
        <v>=DISPIMG("ID_44D88AB1B54F4A448CDD4CD030D91717",1)</v>
      </c>
      <c r="D48" s="19" t="s">
        <v>91</v>
      </c>
    </row>
    <row r="49" ht="109.05" spans="1:5">
      <c r="A49" s="11" t="s">
        <v>92</v>
      </c>
      <c r="B49" s="12" t="s">
        <v>53</v>
      </c>
      <c r="C49" s="25" t="str">
        <f>_xlfn.DISPIMG("ID_CBA1481E00EF4C21806746FA1FC851A1",1)</f>
        <v>=DISPIMG("ID_CBA1481E00EF4C21806746FA1FC851A1",1)</v>
      </c>
      <c r="D49" s="19"/>
    </row>
    <row r="50" ht="115.1" spans="1:5">
      <c r="A50" s="15" t="s">
        <v>93</v>
      </c>
      <c r="B50" s="16" t="s">
        <v>94</v>
      </c>
      <c r="C50" s="26" t="str">
        <f>_xlfn.DISPIMG("ID_4665729E8892465E88DA06088360BF4C",1)</f>
        <v>=DISPIMG("ID_4665729E8892465E88DA06088360BF4C",1)</v>
      </c>
      <c r="D50" s="19"/>
    </row>
    <row r="51" ht="113.2" spans="1:5">
      <c r="A51" s="11" t="s">
        <v>95</v>
      </c>
      <c r="B51" s="12" t="s">
        <v>29</v>
      </c>
      <c r="C51" s="25" t="str">
        <f>_xlfn.DISPIMG("ID_F630D3EC1AE64715A0C62E62B6416BEC",1)</f>
        <v>=DISPIMG("ID_F630D3EC1AE64715A0C62E62B6416BEC",1)</v>
      </c>
      <c r="D51" s="23" t="s">
        <v>96</v>
      </c>
    </row>
    <row r="52" ht="112.25" spans="1:5">
      <c r="A52" s="15" t="s">
        <v>97</v>
      </c>
      <c r="B52" s="16" t="s">
        <v>60</v>
      </c>
      <c r="C52" s="26" t="str">
        <f>_xlfn.DISPIMG("ID_D1DEB04A3CBB4AB3A53D80FC8A968A32",1)</f>
        <v>=DISPIMG("ID_D1DEB04A3CBB4AB3A53D80FC8A968A32",1)</v>
      </c>
      <c r="D52" s="23"/>
    </row>
    <row r="53" ht="104.75" spans="1:5">
      <c r="A53" s="11" t="s">
        <v>98</v>
      </c>
      <c r="B53" s="12" t="s">
        <v>99</v>
      </c>
      <c r="C53" s="25" t="str">
        <f>_xlfn.DISPIMG("ID_3F7211C823E143DC86B470BAE33950F2",1)</f>
        <v>=DISPIMG("ID_3F7211C823E143DC86B470BAE33950F2",1)</v>
      </c>
      <c r="D53" s="23" t="s">
        <v>100</v>
      </c>
    </row>
    <row r="54" ht="110.85" spans="1:5">
      <c r="A54" s="15" t="s">
        <v>101</v>
      </c>
      <c r="B54" s="16" t="s">
        <v>102</v>
      </c>
      <c r="C54" s="17" t="str">
        <f>_xlfn.DISPIMG("ID_61318B79C8F74268A62E66E726950E7C",1)</f>
        <v>=DISPIMG("ID_61318B79C8F74268A62E66E726950E7C",1)</v>
      </c>
      <c r="D54" s="18" t="s">
        <v>103</v>
      </c>
    </row>
    <row r="55" ht="98.5" spans="1:5">
      <c r="A55" s="11" t="s">
        <v>104</v>
      </c>
      <c r="B55" s="12" t="s">
        <v>50</v>
      </c>
      <c r="C55" s="13" t="str">
        <f>_xlfn.DISPIMG("ID_0A1FB61AD1BA4F2CBE267179770B58FD",1)</f>
        <v>=DISPIMG("ID_0A1FB61AD1BA4F2CBE267179770B58FD",1)</v>
      </c>
      <c r="D55" s="18"/>
    </row>
    <row r="56" ht="96.65" spans="1:5">
      <c r="A56" s="15" t="s">
        <v>105</v>
      </c>
      <c r="B56" s="16" t="s">
        <v>60</v>
      </c>
      <c r="C56" s="17" t="str">
        <f>_xlfn.DISPIMG("ID_64DC18824E9B447886BCEAA93C17EA1A",1)</f>
        <v>=DISPIMG("ID_64DC18824E9B447886BCEAA93C17EA1A",1)</v>
      </c>
      <c r="D56" s="18"/>
    </row>
    <row r="57" ht="107.15" spans="1:5">
      <c r="A57" s="11" t="s">
        <v>106</v>
      </c>
      <c r="B57" s="12" t="s">
        <v>50</v>
      </c>
      <c r="C57" s="13" t="str">
        <f>_xlfn.DISPIMG("ID_74E68C5278E842A5BAEFF9CB1BFD67FB",1)</f>
        <v>=DISPIMG("ID_74E68C5278E842A5BAEFF9CB1BFD67FB",1)</v>
      </c>
      <c r="D57" s="14" t="s">
        <v>107</v>
      </c>
    </row>
    <row r="58" ht="103.8" spans="1:5">
      <c r="A58" s="15" t="s">
        <v>108</v>
      </c>
      <c r="B58" s="16" t="s">
        <v>109</v>
      </c>
      <c r="C58" s="17" t="str">
        <f>_xlfn.DISPIMG("ID_6B51C6DF08F944FCB4D7B8E58D3F660B",1)</f>
        <v>=DISPIMG("ID_6B51C6DF08F944FCB4D7B8E58D3F660B",1)</v>
      </c>
      <c r="D58" s="19" t="s">
        <v>110</v>
      </c>
    </row>
    <row r="59" ht="108.3" spans="1:5">
      <c r="A59" s="11" t="s">
        <v>111</v>
      </c>
      <c r="B59" s="12" t="s">
        <v>29</v>
      </c>
      <c r="C59" s="13" t="str">
        <f>_xlfn.DISPIMG("ID_8006A3ADF4574791BF94E452E6166990",1)</f>
        <v>=DISPIMG("ID_8006A3ADF4574791BF94E452E6166990",1)</v>
      </c>
      <c r="D59" s="18"/>
      <c r="E59" s="1" t="str">
        <f>_xlfn.DISPIMG("ID_B613B80C82AC409F8BC94137A5F8E168",1)</f>
        <v>=DISPIMG("ID_B613B80C82AC409F8BC94137A5F8E168",1)</v>
      </c>
    </row>
    <row r="60" ht="96.65" spans="1:5">
      <c r="A60" s="27" t="s">
        <v>112</v>
      </c>
      <c r="B60" s="28" t="s">
        <v>60</v>
      </c>
      <c r="C60" s="29" t="str">
        <f>_xlfn.DISPIMG("ID_409BA041EC4042B8A9FFBD1E40508834",1)</f>
        <v>=DISPIMG("ID_409BA041EC4042B8A9FFBD1E40508834",1)</v>
      </c>
      <c r="D60" s="18"/>
    </row>
    <row r="62" ht="75" spans="1:5">
      <c r="E62" s="1" t="str">
        <f>_xlfn.DISPIMG("ID_34A2FED61DC84EC6922DCFF395274264",1)</f>
        <v>=DISPIMG("ID_34A2FED61DC84EC6922DCFF395274264",1)</v>
      </c>
    </row>
    <row r="65" ht="30" customHeight="1"/>
  </sheetData>
  <mergeCells count="19">
    <mergeCell ref="D6:D9"/>
    <mergeCell ref="D10:D11"/>
    <mergeCell ref="D12:D13"/>
    <mergeCell ref="D14:D15"/>
    <mergeCell ref="D16:D17"/>
    <mergeCell ref="D20:D24"/>
    <mergeCell ref="D25:D26"/>
    <mergeCell ref="D28:D30"/>
    <mergeCell ref="D32:D34"/>
    <mergeCell ref="D35:D36"/>
    <mergeCell ref="D37:D38"/>
    <mergeCell ref="D39:D41"/>
    <mergeCell ref="D42:D43"/>
    <mergeCell ref="D44:D45"/>
    <mergeCell ref="D46:D47"/>
    <mergeCell ref="D48:D50"/>
    <mergeCell ref="D51:D52"/>
    <mergeCell ref="D54:D56"/>
    <mergeCell ref="D58:D6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chenh</dc:creator>
  <cp:lastModifiedBy>哈哈哈</cp:lastModifiedBy>
  <dcterms:created xsi:type="dcterms:W3CDTF">2025-09-22T23:53:00Z</dcterms:created>
  <dcterms:modified xsi:type="dcterms:W3CDTF">2026-05-03T03:17:47Z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EF8D66F4CCCA412CA0ED8A8C2BAB0EEC_13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